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20" windowHeight="4500" activeTab="0"/>
  </bookViews>
  <sheets>
    <sheet name="BS" sheetId="1" r:id="rId1"/>
    <sheet name="PL" sheetId="2" r:id="rId2"/>
  </sheets>
  <definedNames>
    <definedName name="_xlnm.Print_Area" localSheetId="0">'BS'!$A$1:$I$53</definedName>
    <definedName name="_xlnm.Print_Area" localSheetId="1">'PL'!$A$1:$J$61</definedName>
  </definedNames>
  <calcPr fullCalcOnLoad="1"/>
</workbook>
</file>

<file path=xl/sharedStrings.xml><?xml version="1.0" encoding="utf-8"?>
<sst xmlns="http://schemas.openxmlformats.org/spreadsheetml/2006/main" count="115" uniqueCount="96">
  <si>
    <t xml:space="preserve">Current Year </t>
  </si>
  <si>
    <t>Quarter</t>
  </si>
  <si>
    <t>RM'000</t>
  </si>
  <si>
    <t>Fixed Assets</t>
  </si>
  <si>
    <t>Interest In Associated Companies</t>
  </si>
  <si>
    <t>Investment In Resort Properties</t>
  </si>
  <si>
    <t>CURRENT ASSETS</t>
  </si>
  <si>
    <t>Land &amp; Development Expenditure</t>
  </si>
  <si>
    <t>Trade Debtors</t>
  </si>
  <si>
    <t>Amount Owing By Associated Companies</t>
  </si>
  <si>
    <t>CURRENT LIABILITIES</t>
  </si>
  <si>
    <t>Trade Creditors</t>
  </si>
  <si>
    <t>Other Creditors And Accruals</t>
  </si>
  <si>
    <t>Provision For Taxation</t>
  </si>
  <si>
    <t>Amount Owing To Directors</t>
  </si>
  <si>
    <t>Net Current Assets / Liabilities</t>
  </si>
  <si>
    <t xml:space="preserve">Finance By : </t>
  </si>
  <si>
    <t>Share Capital</t>
  </si>
  <si>
    <t>Share Premium</t>
  </si>
  <si>
    <t>Retained Earning B/F</t>
  </si>
  <si>
    <t>Current Year Profit / (Loss)</t>
  </si>
  <si>
    <t xml:space="preserve">Retained Earning </t>
  </si>
  <si>
    <t>Long Term Borrowings</t>
  </si>
  <si>
    <t>Minority Interest</t>
  </si>
  <si>
    <t>Current Year</t>
  </si>
  <si>
    <t>(a)</t>
  </si>
  <si>
    <t>Turnover</t>
  </si>
  <si>
    <t>(b)</t>
  </si>
  <si>
    <t>Investment Income</t>
  </si>
  <si>
    <t>(c)</t>
  </si>
  <si>
    <t xml:space="preserve">Operating profit before interest on </t>
  </si>
  <si>
    <t>borrowing, depreciation and amortisation,</t>
  </si>
  <si>
    <t>exceptional items, income tax, minority</t>
  </si>
  <si>
    <t>interests and extraordinary items</t>
  </si>
  <si>
    <t>Interest on borrowings</t>
  </si>
  <si>
    <t>Depreciation and amortisation</t>
  </si>
  <si>
    <t>(d)</t>
  </si>
  <si>
    <t>Exceptional items</t>
  </si>
  <si>
    <t>(e)</t>
  </si>
  <si>
    <t xml:space="preserve">Operating profit after interest on </t>
  </si>
  <si>
    <t xml:space="preserve">exceptional items but before income tax, </t>
  </si>
  <si>
    <t>minority interests and extraordinary items</t>
  </si>
  <si>
    <t>(f)</t>
  </si>
  <si>
    <t xml:space="preserve">Share in the results of associated </t>
  </si>
  <si>
    <t>companies</t>
  </si>
  <si>
    <t>(g)</t>
  </si>
  <si>
    <t>Profit before taxation, minority interests</t>
  </si>
  <si>
    <t>and extraordinary items</t>
  </si>
  <si>
    <t>(h)</t>
  </si>
  <si>
    <t>Taxation</t>
  </si>
  <si>
    <t>(I)</t>
  </si>
  <si>
    <t>minority interests</t>
  </si>
  <si>
    <t>Less : Minority interests</t>
  </si>
  <si>
    <t>(j)</t>
  </si>
  <si>
    <t xml:space="preserve">Profit after taxation attributable to </t>
  </si>
  <si>
    <t>members of the company</t>
  </si>
  <si>
    <t>(k)</t>
  </si>
  <si>
    <t>Extraordinary items</t>
  </si>
  <si>
    <t>Profit after taxation and extraordinary</t>
  </si>
  <si>
    <t xml:space="preserve">items attributable to members of the </t>
  </si>
  <si>
    <t>company</t>
  </si>
  <si>
    <t>Earning per share based on 2(j) above</t>
  </si>
  <si>
    <t>NTA Per Share (RM)</t>
  </si>
  <si>
    <t>Expenditure Carried Forward</t>
  </si>
  <si>
    <t>Deferred Taxation</t>
  </si>
  <si>
    <t>Loan Stocks</t>
  </si>
  <si>
    <t>Short Term Placements &amp; Fixed Deposits</t>
  </si>
  <si>
    <t>Cash And Bank Balances</t>
  </si>
  <si>
    <t>Stocks &amp; Work In Progress</t>
  </si>
  <si>
    <t>Profit after taxation before deducting</t>
  </si>
  <si>
    <t>Other income including interest income</t>
  </si>
  <si>
    <t>Consolidated Balance Sheet</t>
  </si>
  <si>
    <t>Preceding Year</t>
  </si>
  <si>
    <t>Other Investments</t>
  </si>
  <si>
    <t>Land &amp; Development Expenditure - Non Current Portion</t>
  </si>
  <si>
    <t>Other Debtors</t>
  </si>
  <si>
    <t>Short Term Bank Borrowings</t>
  </si>
  <si>
    <t>Preference Shares</t>
  </si>
  <si>
    <t>Consolidated Income Statement</t>
  </si>
  <si>
    <t>Basic EPS</t>
  </si>
  <si>
    <t>Fully diluted EPS</t>
  </si>
  <si>
    <t>(Based on ordinary shares in issue of 110,705,777)</t>
  </si>
  <si>
    <t>(Based on ordinary shares issued &amp; issueable of 167,443,364)</t>
  </si>
  <si>
    <t>Corresponding</t>
  </si>
  <si>
    <t>31/03/2001</t>
  </si>
  <si>
    <t>31/03/2000</t>
  </si>
  <si>
    <t>INDIVIDUAL PERIOD</t>
  </si>
  <si>
    <t>CUMMULATIVE PERIOD</t>
  </si>
  <si>
    <t>Todate</t>
  </si>
  <si>
    <t>Period</t>
  </si>
  <si>
    <t>31/12/2000</t>
  </si>
  <si>
    <t>Tanco Holdings Berhad</t>
  </si>
  <si>
    <t>Ended</t>
  </si>
  <si>
    <t>As previously stated</t>
  </si>
  <si>
    <t>Prior year adjustment</t>
  </si>
  <si>
    <t>As restated</t>
  </si>
</sst>
</file>

<file path=xl/styles.xml><?xml version="1.0" encoding="utf-8"?>
<styleSheet xmlns="http://schemas.openxmlformats.org/spreadsheetml/2006/main">
  <numFmts count="32">
    <numFmt numFmtId="5" formatCode="&quot;£&quot;\ #,##0;\-&quot;£&quot;\ #,##0"/>
    <numFmt numFmtId="6" formatCode="&quot;£&quot;\ #,##0;[Red]\-&quot;£&quot;\ #,##0"/>
    <numFmt numFmtId="7" formatCode="&quot;£&quot;\ #,##0.00;\-&quot;£&quot;\ #,##0.00"/>
    <numFmt numFmtId="8" formatCode="&quot;£&quot;\ #,##0.00;[Red]\-&quot;£&quot;\ #,##0.00"/>
    <numFmt numFmtId="42" formatCode="_-&quot;£&quot;\ * #,##0_-;\-&quot;£&quot;\ * #,##0_-;_-&quot;£&quot;\ * &quot;-&quot;_-;_-@_-"/>
    <numFmt numFmtId="41" formatCode="_-* #,##0_-;\-* #,##0_-;_-* &quot;-&quot;_-;_-@_-"/>
    <numFmt numFmtId="44" formatCode="_-&quot;£&quot;\ * #,##0.00_-;\-&quot;£&quot;\ * #,##0.00_-;_-&quot;£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.0_-;\-* #,##0.0_-;_-* &quot;-&quot;??_-;_-@_-"/>
    <numFmt numFmtId="179" formatCode="_-* #,##0_-;\-* #,##0_-;_-* &quot;-&quot;??_-;_-@_-"/>
    <numFmt numFmtId="180" formatCode="_-* #,##0.000_-;\-* #,##0.000_-;_-* &quot;-&quot;??_-;_-@_-"/>
    <numFmt numFmtId="181" formatCode="_-* #,##0.0000_-;\-* #,##0.0000_-;_-* &quot;-&quot;??_-;_-@_-"/>
    <numFmt numFmtId="182" formatCode="#,##0.0;[Red]\-#,##0.0"/>
    <numFmt numFmtId="183" formatCode="_(* #,##0_);[Red]_(* \(#,##0\);_(* &quot;-&quot;_);_(@_)"/>
    <numFmt numFmtId="184" formatCode="_(* #,##0.0_);_(* \(#,##0.0\);_(* &quot;-&quot;_);_(@_)"/>
    <numFmt numFmtId="185" formatCode="_(* #,##0.00_);_(* \(#,##0.00\);_(* &quot;-&quot;_);_(@_)"/>
    <numFmt numFmtId="186" formatCode="_(* #,##0.0_);_(* \(#,##0.0\);_(* &quot;-&quot;??_);_(@_)"/>
    <numFmt numFmtId="187" formatCode="_(* #,##0_);_(* \(#,##0\);_(* &quot;-&quot;??_);_(@_)"/>
  </numFmts>
  <fonts count="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5" fontId="1" fillId="2" borderId="2" xfId="0" applyNumberFormat="1" applyFont="1" applyFill="1" applyBorder="1" applyAlignment="1" quotePrefix="1">
      <alignment horizontal="center"/>
    </xf>
    <xf numFmtId="15" fontId="1" fillId="2" borderId="0" xfId="0" applyNumberFormat="1" applyFont="1" applyFill="1" applyBorder="1" applyAlignment="1" quotePrefix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187" fontId="2" fillId="2" borderId="0" xfId="15" applyNumberFormat="1" applyFont="1" applyFill="1" applyAlignment="1">
      <alignment/>
    </xf>
    <xf numFmtId="187" fontId="2" fillId="2" borderId="0" xfId="15" applyNumberFormat="1" applyFont="1" applyFill="1" applyBorder="1" applyAlignment="1">
      <alignment/>
    </xf>
    <xf numFmtId="187" fontId="2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187" fontId="2" fillId="2" borderId="1" xfId="15" applyNumberFormat="1" applyFont="1" applyFill="1" applyBorder="1" applyAlignment="1">
      <alignment/>
    </xf>
    <xf numFmtId="187" fontId="2" fillId="2" borderId="2" xfId="15" applyNumberFormat="1" applyFont="1" applyFill="1" applyBorder="1" applyAlignment="1">
      <alignment/>
    </xf>
    <xf numFmtId="187" fontId="2" fillId="2" borderId="3" xfId="15" applyNumberFormat="1" applyFont="1" applyFill="1" applyBorder="1" applyAlignment="1">
      <alignment/>
    </xf>
    <xf numFmtId="0" fontId="3" fillId="2" borderId="0" xfId="0" applyFont="1" applyFill="1" applyAlignment="1">
      <alignment/>
    </xf>
    <xf numFmtId="187" fontId="2" fillId="2" borderId="4" xfId="15" applyNumberFormat="1" applyFont="1" applyFill="1" applyBorder="1" applyAlignment="1">
      <alignment/>
    </xf>
    <xf numFmtId="187" fontId="2" fillId="2" borderId="3" xfId="0" applyNumberFormat="1" applyFont="1" applyFill="1" applyBorder="1" applyAlignment="1">
      <alignment/>
    </xf>
    <xf numFmtId="187" fontId="2" fillId="2" borderId="1" xfId="0" applyNumberFormat="1" applyFont="1" applyFill="1" applyBorder="1" applyAlignment="1">
      <alignment/>
    </xf>
    <xf numFmtId="171" fontId="2" fillId="2" borderId="0" xfId="0" applyNumberFormat="1" applyFont="1" applyFill="1" applyAlignment="1">
      <alignment/>
    </xf>
    <xf numFmtId="171" fontId="2" fillId="2" borderId="0" xfId="0" applyNumberFormat="1" applyFont="1" applyFill="1" applyBorder="1" applyAlignment="1">
      <alignment/>
    </xf>
    <xf numFmtId="171" fontId="2" fillId="2" borderId="0" xfId="15" applyNumberFormat="1" applyFont="1" applyFill="1" applyBorder="1" applyAlignment="1">
      <alignment/>
    </xf>
    <xf numFmtId="43" fontId="2" fillId="2" borderId="0" xfId="15" applyFont="1" applyFill="1" applyAlignment="1">
      <alignment/>
    </xf>
    <xf numFmtId="43" fontId="2" fillId="2" borderId="0" xfId="15" applyFont="1" applyFill="1" applyBorder="1" applyAlignment="1">
      <alignment/>
    </xf>
    <xf numFmtId="0" fontId="2" fillId="2" borderId="2" xfId="0" applyFont="1" applyFill="1" applyBorder="1" applyAlignment="1">
      <alignment/>
    </xf>
    <xf numFmtId="15" fontId="1" fillId="2" borderId="0" xfId="0" applyNumberFormat="1" applyFont="1" applyFill="1" applyBorder="1" applyAlignment="1">
      <alignment horizontal="center"/>
    </xf>
    <xf numFmtId="15" fontId="1" fillId="2" borderId="2" xfId="0" applyNumberFormat="1" applyFont="1" applyFill="1" applyBorder="1" applyAlignment="1">
      <alignment horizontal="center"/>
    </xf>
    <xf numFmtId="15" fontId="1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 quotePrefix="1">
      <alignment horizontal="center"/>
    </xf>
    <xf numFmtId="169" fontId="2" fillId="2" borderId="5" xfId="0" applyNumberFormat="1" applyFont="1" applyFill="1" applyBorder="1" applyAlignment="1">
      <alignment/>
    </xf>
    <xf numFmtId="169" fontId="2" fillId="2" borderId="5" xfId="15" applyNumberFormat="1" applyFont="1" applyFill="1" applyBorder="1" applyAlignment="1">
      <alignment/>
    </xf>
    <xf numFmtId="169" fontId="2" fillId="2" borderId="0" xfId="15" applyNumberFormat="1" applyFont="1" applyFill="1" applyBorder="1" applyAlignment="1">
      <alignment/>
    </xf>
    <xf numFmtId="169" fontId="2" fillId="2" borderId="0" xfId="0" applyNumberFormat="1" applyFont="1" applyFill="1" applyAlignment="1">
      <alignment/>
    </xf>
    <xf numFmtId="169" fontId="2" fillId="2" borderId="0" xfId="15" applyNumberFormat="1" applyFont="1" applyFill="1" applyAlignment="1">
      <alignment/>
    </xf>
    <xf numFmtId="169" fontId="2" fillId="2" borderId="0" xfId="0" applyNumberFormat="1" applyFont="1" applyFill="1" applyBorder="1" applyAlignment="1">
      <alignment/>
    </xf>
    <xf numFmtId="169" fontId="2" fillId="2" borderId="6" xfId="15" applyNumberFormat="1" applyFont="1" applyFill="1" applyBorder="1" applyAlignment="1">
      <alignment/>
    </xf>
    <xf numFmtId="185" fontId="2" fillId="2" borderId="6" xfId="15" applyNumberFormat="1" applyFont="1" applyFill="1" applyBorder="1" applyAlignment="1" quotePrefix="1">
      <alignment horizontal="right"/>
    </xf>
    <xf numFmtId="185" fontId="2" fillId="2" borderId="6" xfId="15" applyNumberFormat="1" applyFont="1" applyFill="1" applyBorder="1" applyAlignment="1">
      <alignment/>
    </xf>
    <xf numFmtId="185" fontId="2" fillId="2" borderId="0" xfId="15" applyNumberFormat="1" applyFont="1" applyFill="1" applyBorder="1" applyAlignment="1">
      <alignment/>
    </xf>
    <xf numFmtId="185" fontId="2" fillId="2" borderId="6" xfId="15" applyNumberFormat="1" applyFont="1" applyFill="1" applyBorder="1" applyAlignment="1">
      <alignment horizontal="right"/>
    </xf>
    <xf numFmtId="185" fontId="2" fillId="2" borderId="0" xfId="0" applyNumberFormat="1" applyFont="1" applyFill="1" applyAlignment="1">
      <alignment/>
    </xf>
    <xf numFmtId="185" fontId="2" fillId="2" borderId="0" xfId="0" applyNumberFormat="1" applyFont="1" applyFill="1" applyBorder="1" applyAlignment="1">
      <alignment/>
    </xf>
    <xf numFmtId="185" fontId="2" fillId="2" borderId="6" xfId="0" applyNumberFormat="1" applyFont="1" applyFill="1" applyBorder="1" applyAlignment="1">
      <alignment/>
    </xf>
    <xf numFmtId="181" fontId="2" fillId="2" borderId="0" xfId="15" applyNumberFormat="1" applyFont="1" applyFill="1" applyBorder="1" applyAlignment="1">
      <alignment/>
    </xf>
    <xf numFmtId="0" fontId="0" fillId="2" borderId="0" xfId="0" applyFill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13" sqref="F13"/>
    </sheetView>
  </sheetViews>
  <sheetFormatPr defaultColWidth="9.140625" defaultRowHeight="12.75"/>
  <cols>
    <col min="1" max="1" width="3.8515625" style="2" customWidth="1"/>
    <col min="2" max="2" width="4.7109375" style="2" customWidth="1"/>
    <col min="3" max="3" width="21.57421875" style="2" customWidth="1"/>
    <col min="4" max="4" width="7.7109375" style="2" customWidth="1"/>
    <col min="5" max="5" width="3.140625" style="2" customWidth="1"/>
    <col min="6" max="6" width="19.28125" style="2" customWidth="1"/>
    <col min="7" max="7" width="18.28125" style="2" customWidth="1"/>
    <col min="8" max="8" width="1.7109375" style="2" customWidth="1"/>
    <col min="9" max="9" width="18.140625" style="2" customWidth="1"/>
    <col min="10" max="10" width="3.28125" style="2" customWidth="1"/>
    <col min="11" max="16384" width="9.140625" style="2" customWidth="1"/>
  </cols>
  <sheetData>
    <row r="1" ht="15.75">
      <c r="A1" s="3" t="s">
        <v>91</v>
      </c>
    </row>
    <row r="2" spans="1:10" ht="15.75">
      <c r="A2" s="3" t="s">
        <v>71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9" ht="15.75">
      <c r="A4" s="5"/>
      <c r="B4" s="5"/>
      <c r="C4" s="5"/>
      <c r="D4" s="5"/>
      <c r="E4" s="5"/>
      <c r="G4" s="6" t="s">
        <v>0</v>
      </c>
      <c r="H4" s="7"/>
      <c r="I4" s="6" t="s">
        <v>72</v>
      </c>
    </row>
    <row r="5" spans="1:9" ht="15.75">
      <c r="A5" s="5"/>
      <c r="B5" s="5"/>
      <c r="C5" s="5"/>
      <c r="D5" s="5"/>
      <c r="E5" s="5"/>
      <c r="G5" s="8" t="s">
        <v>1</v>
      </c>
      <c r="H5" s="7"/>
      <c r="I5" s="8" t="s">
        <v>92</v>
      </c>
    </row>
    <row r="6" spans="1:9" ht="15.75">
      <c r="A6" s="5"/>
      <c r="B6" s="5"/>
      <c r="C6" s="5"/>
      <c r="D6" s="5"/>
      <c r="E6" s="5"/>
      <c r="G6" s="9" t="s">
        <v>84</v>
      </c>
      <c r="H6" s="10"/>
      <c r="I6" s="9" t="s">
        <v>90</v>
      </c>
    </row>
    <row r="7" spans="1:9" ht="15.75">
      <c r="A7" s="5"/>
      <c r="B7" s="5"/>
      <c r="C7" s="5"/>
      <c r="D7" s="5"/>
      <c r="E7" s="5"/>
      <c r="G7" s="11" t="s">
        <v>2</v>
      </c>
      <c r="H7" s="7"/>
      <c r="I7" s="11" t="s">
        <v>2</v>
      </c>
    </row>
    <row r="8" spans="1:9" ht="15.75">
      <c r="A8" s="5"/>
      <c r="B8" s="5"/>
      <c r="C8" s="5"/>
      <c r="D8" s="5"/>
      <c r="E8" s="5"/>
      <c r="G8" s="5"/>
      <c r="H8" s="12"/>
      <c r="I8" s="5"/>
    </row>
    <row r="9" spans="1:9" ht="15.75">
      <c r="A9" s="4" t="s">
        <v>3</v>
      </c>
      <c r="B9" s="4"/>
      <c r="C9" s="4"/>
      <c r="D9" s="5"/>
      <c r="E9" s="5"/>
      <c r="G9" s="13">
        <f>109782+127808</f>
        <v>237590</v>
      </c>
      <c r="H9" s="14"/>
      <c r="I9" s="13">
        <v>238028</v>
      </c>
    </row>
    <row r="10" spans="1:9" ht="15.75">
      <c r="A10" s="4" t="s">
        <v>4</v>
      </c>
      <c r="B10" s="4"/>
      <c r="C10" s="4"/>
      <c r="D10" s="5"/>
      <c r="E10" s="5"/>
      <c r="G10" s="13">
        <v>0</v>
      </c>
      <c r="H10" s="14"/>
      <c r="I10" s="13">
        <v>0</v>
      </c>
    </row>
    <row r="11" spans="1:9" ht="15.75">
      <c r="A11" s="4" t="s">
        <v>5</v>
      </c>
      <c r="B11" s="4"/>
      <c r="C11" s="4"/>
      <c r="D11" s="5"/>
      <c r="E11" s="5"/>
      <c r="G11" s="13">
        <v>161818</v>
      </c>
      <c r="H11" s="14"/>
      <c r="I11" s="13">
        <v>161720</v>
      </c>
    </row>
    <row r="12" spans="1:9" ht="15" customHeight="1">
      <c r="A12" s="4" t="s">
        <v>73</v>
      </c>
      <c r="B12" s="4"/>
      <c r="C12" s="4"/>
      <c r="D12" s="5"/>
      <c r="E12" s="5"/>
      <c r="G12" s="13">
        <v>5484</v>
      </c>
      <c r="H12" s="14"/>
      <c r="I12" s="13">
        <v>5496</v>
      </c>
    </row>
    <row r="13" spans="1:9" ht="15.75">
      <c r="A13" s="4" t="s">
        <v>74</v>
      </c>
      <c r="B13" s="4"/>
      <c r="C13" s="4"/>
      <c r="D13" s="5"/>
      <c r="E13" s="5"/>
      <c r="G13" s="13">
        <v>200037</v>
      </c>
      <c r="H13" s="14"/>
      <c r="I13" s="13">
        <v>194538</v>
      </c>
    </row>
    <row r="14" spans="1:9" ht="15.75">
      <c r="A14" s="5"/>
      <c r="B14" s="5"/>
      <c r="C14" s="5"/>
      <c r="D14" s="5"/>
      <c r="E14" s="5"/>
      <c r="G14" s="15"/>
      <c r="H14" s="14"/>
      <c r="I14" s="13"/>
    </row>
    <row r="15" spans="1:9" ht="15.75">
      <c r="A15" s="5"/>
      <c r="B15" s="5"/>
      <c r="C15" s="5"/>
      <c r="D15" s="5"/>
      <c r="E15" s="5"/>
      <c r="G15" s="15"/>
      <c r="H15" s="14"/>
      <c r="I15" s="13"/>
    </row>
    <row r="16" spans="1:9" ht="15.75">
      <c r="A16" s="16" t="s">
        <v>6</v>
      </c>
      <c r="B16" s="16"/>
      <c r="C16" s="16"/>
      <c r="D16" s="5"/>
      <c r="E16" s="5"/>
      <c r="G16" s="15"/>
      <c r="H16" s="14"/>
      <c r="I16" s="13"/>
    </row>
    <row r="17" spans="1:9" ht="15.75">
      <c r="A17" s="5" t="s">
        <v>7</v>
      </c>
      <c r="B17" s="5"/>
      <c r="C17" s="5"/>
      <c r="D17" s="5"/>
      <c r="E17" s="5"/>
      <c r="G17" s="17">
        <v>108355</v>
      </c>
      <c r="H17" s="14"/>
      <c r="I17" s="17">
        <v>113313</v>
      </c>
    </row>
    <row r="18" spans="1:9" ht="15.75">
      <c r="A18" s="5" t="s">
        <v>68</v>
      </c>
      <c r="B18" s="5"/>
      <c r="C18" s="5"/>
      <c r="D18" s="5"/>
      <c r="E18" s="5"/>
      <c r="G18" s="18">
        <v>18030</v>
      </c>
      <c r="H18" s="14"/>
      <c r="I18" s="18">
        <v>18182</v>
      </c>
    </row>
    <row r="19" spans="1:9" ht="15.75">
      <c r="A19" s="5" t="s">
        <v>8</v>
      </c>
      <c r="B19" s="5"/>
      <c r="C19" s="5"/>
      <c r="D19" s="5"/>
      <c r="E19" s="5"/>
      <c r="G19" s="18">
        <f>33657-1000</f>
        <v>32657</v>
      </c>
      <c r="H19" s="14"/>
      <c r="I19" s="18">
        <v>53357</v>
      </c>
    </row>
    <row r="20" spans="1:9" ht="15.75">
      <c r="A20" s="5" t="s">
        <v>75</v>
      </c>
      <c r="B20" s="5"/>
      <c r="C20" s="5"/>
      <c r="D20" s="5"/>
      <c r="E20" s="5"/>
      <c r="G20" s="18">
        <f>7781</f>
        <v>7781</v>
      </c>
      <c r="H20" s="14"/>
      <c r="I20" s="18">
        <v>8631</v>
      </c>
    </row>
    <row r="21" spans="1:9" ht="15.75">
      <c r="A21" s="5" t="s">
        <v>66</v>
      </c>
      <c r="B21" s="5"/>
      <c r="C21" s="5"/>
      <c r="D21" s="5"/>
      <c r="E21" s="5"/>
      <c r="G21" s="18">
        <v>1161</v>
      </c>
      <c r="H21" s="14"/>
      <c r="I21" s="18">
        <v>1414</v>
      </c>
    </row>
    <row r="22" spans="1:9" ht="15.75">
      <c r="A22" s="5" t="s">
        <v>67</v>
      </c>
      <c r="B22" s="5"/>
      <c r="C22" s="5"/>
      <c r="D22" s="5"/>
      <c r="E22" s="5"/>
      <c r="G22" s="18">
        <v>1571</v>
      </c>
      <c r="H22" s="14"/>
      <c r="I22" s="18">
        <v>2521</v>
      </c>
    </row>
    <row r="23" spans="1:9" ht="15.75">
      <c r="A23" s="5" t="s">
        <v>9</v>
      </c>
      <c r="B23" s="5"/>
      <c r="C23" s="5"/>
      <c r="D23" s="5"/>
      <c r="E23" s="5"/>
      <c r="G23" s="19">
        <v>3905</v>
      </c>
      <c r="H23" s="14"/>
      <c r="I23" s="19">
        <v>0</v>
      </c>
    </row>
    <row r="24" spans="1:9" ht="15.75">
      <c r="A24" s="5"/>
      <c r="B24" s="5"/>
      <c r="C24" s="5"/>
      <c r="D24" s="5"/>
      <c r="E24" s="5"/>
      <c r="G24" s="13">
        <f>SUM(G17:G23)</f>
        <v>173460</v>
      </c>
      <c r="H24" s="14"/>
      <c r="I24" s="13">
        <f>SUM(I17:I23)</f>
        <v>197418</v>
      </c>
    </row>
    <row r="25" spans="1:9" ht="15.75">
      <c r="A25" s="20" t="s">
        <v>10</v>
      </c>
      <c r="B25" s="20"/>
      <c r="C25" s="20"/>
      <c r="D25" s="5"/>
      <c r="E25" s="5"/>
      <c r="G25" s="13"/>
      <c r="H25" s="14"/>
      <c r="I25" s="13"/>
    </row>
    <row r="26" spans="1:9" ht="15.75">
      <c r="A26" s="5" t="s">
        <v>76</v>
      </c>
      <c r="B26" s="5"/>
      <c r="C26" s="5"/>
      <c r="D26" s="5"/>
      <c r="E26" s="5"/>
      <c r="G26" s="17">
        <f>1600+146950+20990</f>
        <v>169540</v>
      </c>
      <c r="H26" s="14"/>
      <c r="I26" s="17">
        <v>167467</v>
      </c>
    </row>
    <row r="27" spans="1:9" ht="15.75">
      <c r="A27" s="5" t="s">
        <v>11</v>
      </c>
      <c r="B27" s="5"/>
      <c r="C27" s="5"/>
      <c r="D27" s="5"/>
      <c r="E27" s="5"/>
      <c r="G27" s="18">
        <v>28183</v>
      </c>
      <c r="H27" s="14"/>
      <c r="I27" s="18">
        <v>21684</v>
      </c>
    </row>
    <row r="28" spans="1:9" ht="15.75">
      <c r="A28" s="5" t="s">
        <v>12</v>
      </c>
      <c r="B28" s="5"/>
      <c r="C28" s="5"/>
      <c r="D28" s="5"/>
      <c r="E28" s="5"/>
      <c r="G28" s="18">
        <f>106175+10959</f>
        <v>117134</v>
      </c>
      <c r="H28" s="14"/>
      <c r="I28" s="18">
        <f>134423+10961</f>
        <v>145384</v>
      </c>
    </row>
    <row r="29" spans="1:9" ht="15.75">
      <c r="A29" s="5" t="s">
        <v>13</v>
      </c>
      <c r="B29" s="5"/>
      <c r="C29" s="5"/>
      <c r="D29" s="5"/>
      <c r="E29" s="5"/>
      <c r="G29" s="18">
        <v>17737</v>
      </c>
      <c r="H29" s="14"/>
      <c r="I29" s="18">
        <v>18395</v>
      </c>
    </row>
    <row r="30" spans="1:9" ht="15.75">
      <c r="A30" s="5" t="s">
        <v>14</v>
      </c>
      <c r="B30" s="5"/>
      <c r="C30" s="5"/>
      <c r="D30" s="5"/>
      <c r="E30" s="5"/>
      <c r="G30" s="19">
        <v>11062</v>
      </c>
      <c r="H30" s="14"/>
      <c r="I30" s="19">
        <v>11267</v>
      </c>
    </row>
    <row r="31" spans="1:9" ht="15.75">
      <c r="A31" s="5"/>
      <c r="B31" s="5"/>
      <c r="C31" s="5"/>
      <c r="D31" s="5"/>
      <c r="E31" s="5"/>
      <c r="G31" s="13">
        <f>SUM(G26:G30)</f>
        <v>343656</v>
      </c>
      <c r="H31" s="14"/>
      <c r="I31" s="13">
        <f>SUM(I26:I30)</f>
        <v>364197</v>
      </c>
    </row>
    <row r="32" spans="1:9" ht="15.75">
      <c r="A32" s="5"/>
      <c r="B32" s="5"/>
      <c r="C32" s="5"/>
      <c r="D32" s="5"/>
      <c r="E32" s="5"/>
      <c r="G32" s="15"/>
      <c r="H32" s="14"/>
      <c r="I32" s="13"/>
    </row>
    <row r="33" spans="1:9" ht="15.75">
      <c r="A33" s="4" t="s">
        <v>15</v>
      </c>
      <c r="B33" s="4"/>
      <c r="C33" s="4"/>
      <c r="D33" s="5"/>
      <c r="E33" s="5"/>
      <c r="G33" s="13">
        <f>+G24-G31</f>
        <v>-170196</v>
      </c>
      <c r="H33" s="14"/>
      <c r="I33" s="13">
        <f>+I24-I31</f>
        <v>-166779</v>
      </c>
    </row>
    <row r="34" spans="1:9" ht="15.75">
      <c r="A34" s="4" t="s">
        <v>63</v>
      </c>
      <c r="B34" s="4"/>
      <c r="C34" s="4"/>
      <c r="D34" s="5"/>
      <c r="E34" s="5"/>
      <c r="G34" s="15">
        <v>0</v>
      </c>
      <c r="H34" s="14"/>
      <c r="I34" s="13">
        <v>0</v>
      </c>
    </row>
    <row r="35" spans="1:9" ht="16.5" thickBot="1">
      <c r="A35" s="5"/>
      <c r="B35" s="5"/>
      <c r="C35" s="5"/>
      <c r="D35" s="5"/>
      <c r="E35" s="5"/>
      <c r="G35" s="21">
        <f>+SUM(G9:G13)+SUM(G33:G34)</f>
        <v>434733</v>
      </c>
      <c r="H35" s="14"/>
      <c r="I35" s="21">
        <f>+SUM(I9:I13)+SUM(I33:I34)</f>
        <v>433003</v>
      </c>
    </row>
    <row r="36" spans="1:9" ht="15.75">
      <c r="A36" s="5"/>
      <c r="B36" s="5"/>
      <c r="C36" s="5"/>
      <c r="D36" s="5"/>
      <c r="E36" s="5"/>
      <c r="G36" s="15"/>
      <c r="H36" s="14"/>
      <c r="I36" s="13"/>
    </row>
    <row r="37" spans="1:9" ht="15.75">
      <c r="A37" s="4" t="s">
        <v>16</v>
      </c>
      <c r="B37" s="4"/>
      <c r="C37" s="4"/>
      <c r="D37" s="5"/>
      <c r="E37" s="5"/>
      <c r="G37" s="15"/>
      <c r="H37" s="14"/>
      <c r="I37" s="13"/>
    </row>
    <row r="38" spans="1:9" ht="15.75">
      <c r="A38" s="5" t="s">
        <v>17</v>
      </c>
      <c r="B38" s="5"/>
      <c r="C38" s="5"/>
      <c r="D38" s="5"/>
      <c r="E38" s="5"/>
      <c r="G38" s="13">
        <v>110706</v>
      </c>
      <c r="H38" s="14"/>
      <c r="I38" s="13">
        <v>110706</v>
      </c>
    </row>
    <row r="39" spans="1:9" ht="15.75">
      <c r="A39" s="5" t="s">
        <v>18</v>
      </c>
      <c r="B39" s="5"/>
      <c r="C39" s="5"/>
      <c r="D39" s="5"/>
      <c r="E39" s="5"/>
      <c r="G39" s="13">
        <v>49503</v>
      </c>
      <c r="H39" s="14"/>
      <c r="I39" s="13">
        <v>49503</v>
      </c>
    </row>
    <row r="40" spans="1:8" ht="15.75">
      <c r="A40" s="5" t="s">
        <v>19</v>
      </c>
      <c r="B40" s="5"/>
      <c r="C40" s="5"/>
      <c r="D40" s="5"/>
      <c r="E40" s="5"/>
      <c r="H40" s="14"/>
    </row>
    <row r="41" spans="2:9" ht="15.75">
      <c r="B41" s="2" t="s">
        <v>93</v>
      </c>
      <c r="C41" s="5"/>
      <c r="D41" s="5"/>
      <c r="E41" s="5"/>
      <c r="G41" s="17">
        <v>75535</v>
      </c>
      <c r="H41" s="14"/>
      <c r="I41" s="17">
        <v>75801</v>
      </c>
    </row>
    <row r="42" spans="1:9" ht="15.75">
      <c r="A42" s="5"/>
      <c r="B42" s="5" t="s">
        <v>94</v>
      </c>
      <c r="C42" s="5"/>
      <c r="D42" s="5"/>
      <c r="E42" s="5"/>
      <c r="G42" s="22">
        <v>0</v>
      </c>
      <c r="H42" s="14"/>
      <c r="I42" s="19">
        <v>-1764</v>
      </c>
    </row>
    <row r="43" spans="1:9" ht="15.75">
      <c r="A43" s="5"/>
      <c r="B43" s="5" t="s">
        <v>95</v>
      </c>
      <c r="C43" s="5"/>
      <c r="D43" s="5"/>
      <c r="E43" s="5"/>
      <c r="G43" s="23">
        <f>SUM(G41:G42)</f>
        <v>75535</v>
      </c>
      <c r="H43" s="14"/>
      <c r="I43" s="17">
        <f>SUM(I41:I42)</f>
        <v>74037</v>
      </c>
    </row>
    <row r="44" spans="2:9" ht="15.75">
      <c r="B44" s="5" t="s">
        <v>20</v>
      </c>
      <c r="C44" s="5"/>
      <c r="D44" s="5"/>
      <c r="E44" s="5"/>
      <c r="G44" s="22">
        <f>PL!F53</f>
        <v>-4234</v>
      </c>
      <c r="H44" s="14"/>
      <c r="I44" s="19">
        <v>1498</v>
      </c>
    </row>
    <row r="45" spans="1:9" ht="15.75">
      <c r="A45" s="5" t="s">
        <v>21</v>
      </c>
      <c r="B45" s="5"/>
      <c r="C45" s="5"/>
      <c r="D45" s="5"/>
      <c r="E45" s="5"/>
      <c r="G45" s="13">
        <f>SUM(G43:G44)</f>
        <v>71301</v>
      </c>
      <c r="H45" s="14"/>
      <c r="I45" s="13">
        <f>SUM(I43:I44)</f>
        <v>75535</v>
      </c>
    </row>
    <row r="46" spans="1:9" ht="15.75">
      <c r="A46" s="5" t="s">
        <v>23</v>
      </c>
      <c r="B46" s="5"/>
      <c r="C46" s="5"/>
      <c r="D46" s="5"/>
      <c r="E46" s="5"/>
      <c r="G46" s="13">
        <v>44</v>
      </c>
      <c r="H46" s="14"/>
      <c r="I46" s="13">
        <v>44</v>
      </c>
    </row>
    <row r="47" spans="1:9" ht="15.75">
      <c r="A47" s="5" t="s">
        <v>22</v>
      </c>
      <c r="B47" s="5"/>
      <c r="C47" s="5"/>
      <c r="D47" s="5"/>
      <c r="E47" s="5"/>
      <c r="G47" s="13">
        <f>84435+2496</f>
        <v>86931</v>
      </c>
      <c r="H47" s="14"/>
      <c r="I47" s="13">
        <v>80803</v>
      </c>
    </row>
    <row r="48" spans="1:9" ht="15.75">
      <c r="A48" s="5" t="s">
        <v>65</v>
      </c>
      <c r="B48" s="5"/>
      <c r="C48" s="5"/>
      <c r="D48" s="5"/>
      <c r="E48" s="5"/>
      <c r="G48" s="13">
        <v>80000</v>
      </c>
      <c r="H48" s="14"/>
      <c r="I48" s="13">
        <v>80000</v>
      </c>
    </row>
    <row r="49" spans="1:9" ht="13.5" customHeight="1">
      <c r="A49" s="5" t="s">
        <v>77</v>
      </c>
      <c r="B49" s="5"/>
      <c r="C49" s="5"/>
      <c r="D49" s="5"/>
      <c r="E49" s="5"/>
      <c r="G49" s="13">
        <v>748</v>
      </c>
      <c r="H49" s="14"/>
      <c r="I49" s="13">
        <v>748</v>
      </c>
    </row>
    <row r="50" spans="1:9" ht="15.75">
      <c r="A50" s="5" t="s">
        <v>64</v>
      </c>
      <c r="B50" s="5"/>
      <c r="C50" s="5"/>
      <c r="D50" s="5"/>
      <c r="E50" s="5"/>
      <c r="G50" s="13">
        <v>35500</v>
      </c>
      <c r="H50" s="14"/>
      <c r="I50" s="13">
        <v>35664</v>
      </c>
    </row>
    <row r="51" spans="1:9" ht="16.5" thickBot="1">
      <c r="A51" s="5"/>
      <c r="B51" s="5"/>
      <c r="C51" s="5"/>
      <c r="D51" s="5"/>
      <c r="E51" s="5"/>
      <c r="G51" s="21">
        <f>+SUM(G38:G39)+SUM(G45:G50)</f>
        <v>434733</v>
      </c>
      <c r="H51" s="14"/>
      <c r="I51" s="21">
        <f>+SUM(I38:I39)+SUM(I45:I50)</f>
        <v>433003</v>
      </c>
    </row>
    <row r="52" spans="1:9" ht="15.75">
      <c r="A52" s="5"/>
      <c r="B52" s="5"/>
      <c r="C52" s="5"/>
      <c r="D52" s="5"/>
      <c r="E52" s="5"/>
      <c r="G52" s="24"/>
      <c r="H52" s="25"/>
      <c r="I52" s="24"/>
    </row>
    <row r="53" spans="1:9" ht="15.75">
      <c r="A53" s="4" t="s">
        <v>62</v>
      </c>
      <c r="B53" s="4"/>
      <c r="C53" s="4"/>
      <c r="D53" s="5"/>
      <c r="E53" s="5"/>
      <c r="F53" s="5"/>
      <c r="G53" s="49">
        <f>(G51-G46-G47-G48-G49-G50)*1000/110705777</f>
        <v>2.09121878075071</v>
      </c>
      <c r="H53" s="26"/>
      <c r="I53" s="49">
        <f>(I51-I46-I47-I48-I49-I50)*1000/110705777</f>
        <v>2.129464300675113</v>
      </c>
    </row>
    <row r="54" spans="1:10" ht="15.75">
      <c r="A54" s="4"/>
      <c r="B54" s="4"/>
      <c r="C54" s="4"/>
      <c r="D54" s="5"/>
      <c r="E54" s="5"/>
      <c r="F54" s="5"/>
      <c r="G54" s="27"/>
      <c r="H54" s="28"/>
      <c r="I54" s="27"/>
      <c r="J54" s="27"/>
    </row>
    <row r="55" spans="1:10" ht="15.75">
      <c r="A55" s="5"/>
      <c r="B55" s="5"/>
      <c r="C55" s="5"/>
      <c r="D55" s="5"/>
      <c r="E55" s="5"/>
      <c r="F55" s="5"/>
      <c r="G55" s="5"/>
      <c r="H55" s="12"/>
      <c r="I55" s="5"/>
      <c r="J55" s="5"/>
    </row>
    <row r="66" ht="23.25" customHeight="1"/>
  </sheetData>
  <printOptions/>
  <pageMargins left="1.02" right="0.48" top="0.77" bottom="0.55" header="0.34" footer="0.2"/>
  <pageSetup horizontalDpi="300" verticalDpi="300" orientation="portrait" paperSize="9" scale="79" r:id="rId1"/>
  <rowBreaks count="2" manualBreakCount="2">
    <brk id="55" max="9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="75" zoomScaleNormal="75" workbookViewId="0" topLeftCell="A1">
      <selection activeCell="G15" sqref="G15"/>
    </sheetView>
  </sheetViews>
  <sheetFormatPr defaultColWidth="9.140625" defaultRowHeight="12.75"/>
  <cols>
    <col min="1" max="1" width="6.140625" style="50" customWidth="1"/>
    <col min="2" max="2" width="6.28125" style="50" customWidth="1"/>
    <col min="3" max="4" width="9.140625" style="50" customWidth="1"/>
    <col min="5" max="5" width="20.140625" style="50" customWidth="1"/>
    <col min="6" max="6" width="19.28125" style="50" customWidth="1"/>
    <col min="7" max="7" width="18.28125" style="50" customWidth="1"/>
    <col min="8" max="8" width="4.140625" style="50" customWidth="1"/>
    <col min="9" max="9" width="17.57421875" style="50" customWidth="1"/>
    <col min="10" max="10" width="18.7109375" style="50" customWidth="1"/>
    <col min="11" max="16384" width="9.140625" style="50" customWidth="1"/>
  </cols>
  <sheetData>
    <row r="1" spans="1:10" ht="15.75">
      <c r="A1" s="4" t="s">
        <v>91</v>
      </c>
      <c r="B1" s="5"/>
      <c r="C1" s="5"/>
      <c r="D1" s="5"/>
      <c r="E1" s="5"/>
      <c r="F1" s="5"/>
      <c r="G1" s="5"/>
      <c r="H1" s="12"/>
      <c r="I1" s="5"/>
      <c r="J1" s="5"/>
    </row>
    <row r="2" spans="1:10" ht="15.75">
      <c r="A2" s="3" t="s">
        <v>78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5"/>
      <c r="B4" s="5"/>
      <c r="C4" s="5"/>
      <c r="D4" s="5"/>
      <c r="E4" s="5"/>
      <c r="F4" s="51" t="s">
        <v>86</v>
      </c>
      <c r="G4" s="52"/>
      <c r="H4" s="12"/>
      <c r="I4" s="51" t="s">
        <v>87</v>
      </c>
      <c r="J4" s="52"/>
    </row>
    <row r="5" spans="1:10" ht="15.75">
      <c r="A5" s="5"/>
      <c r="B5" s="5"/>
      <c r="C5" s="5"/>
      <c r="D5" s="5"/>
      <c r="E5" s="5"/>
      <c r="F5" s="6" t="s">
        <v>24</v>
      </c>
      <c r="G5" s="6" t="s">
        <v>72</v>
      </c>
      <c r="H5" s="7"/>
      <c r="I5" s="6" t="s">
        <v>24</v>
      </c>
      <c r="J5" s="6" t="s">
        <v>72</v>
      </c>
    </row>
    <row r="6" spans="1:10" ht="15.75">
      <c r="A6" s="5"/>
      <c r="B6" s="5"/>
      <c r="C6" s="5"/>
      <c r="D6" s="5"/>
      <c r="E6" s="5"/>
      <c r="F6" s="8" t="s">
        <v>1</v>
      </c>
      <c r="G6" s="8" t="s">
        <v>83</v>
      </c>
      <c r="H6" s="7"/>
      <c r="I6" s="8" t="s">
        <v>88</v>
      </c>
      <c r="J6" s="8" t="s">
        <v>83</v>
      </c>
    </row>
    <row r="7" spans="1:10" ht="15.75">
      <c r="A7" s="5"/>
      <c r="B7" s="5"/>
      <c r="C7" s="5"/>
      <c r="D7" s="5"/>
      <c r="E7" s="5"/>
      <c r="F7" s="29"/>
      <c r="G7" s="8" t="s">
        <v>1</v>
      </c>
      <c r="H7" s="7"/>
      <c r="I7" s="8"/>
      <c r="J7" s="8" t="s">
        <v>89</v>
      </c>
    </row>
    <row r="8" spans="1:10" ht="15.75">
      <c r="A8" s="5"/>
      <c r="B8" s="5"/>
      <c r="C8" s="5"/>
      <c r="D8" s="5"/>
      <c r="E8" s="5"/>
      <c r="F8" s="9" t="str">
        <f>'BS'!G6</f>
        <v>31/03/2001</v>
      </c>
      <c r="G8" s="9" t="s">
        <v>85</v>
      </c>
      <c r="H8" s="30"/>
      <c r="I8" s="9" t="s">
        <v>84</v>
      </c>
      <c r="J8" s="31" t="str">
        <f>+G8</f>
        <v>31/03/2000</v>
      </c>
    </row>
    <row r="9" spans="1:10" ht="15.75">
      <c r="A9" s="5"/>
      <c r="B9" s="5"/>
      <c r="C9" s="5"/>
      <c r="D9" s="5"/>
      <c r="E9" s="5"/>
      <c r="F9" s="11" t="s">
        <v>2</v>
      </c>
      <c r="G9" s="11" t="s">
        <v>2</v>
      </c>
      <c r="H9" s="7"/>
      <c r="I9" s="11" t="s">
        <v>2</v>
      </c>
      <c r="J9" s="11" t="s">
        <v>2</v>
      </c>
    </row>
    <row r="10" spans="1:10" ht="15.75">
      <c r="A10" s="5"/>
      <c r="B10" s="5"/>
      <c r="C10" s="5"/>
      <c r="D10" s="5"/>
      <c r="E10" s="5"/>
      <c r="F10" s="5"/>
      <c r="G10" s="32"/>
      <c r="H10" s="30"/>
      <c r="I10" s="32"/>
      <c r="J10" s="32"/>
    </row>
    <row r="11" spans="1:10" ht="15.75">
      <c r="A11" s="33">
        <v>1</v>
      </c>
      <c r="B11" s="34" t="s">
        <v>25</v>
      </c>
      <c r="C11" s="5" t="s">
        <v>26</v>
      </c>
      <c r="D11" s="5"/>
      <c r="E11" s="5"/>
      <c r="F11" s="35">
        <v>23124</v>
      </c>
      <c r="G11" s="36">
        <v>32176</v>
      </c>
      <c r="H11" s="37"/>
      <c r="I11" s="36">
        <f>F11</f>
        <v>23124</v>
      </c>
      <c r="J11" s="36">
        <v>32176</v>
      </c>
    </row>
    <row r="12" spans="1:10" ht="15.75">
      <c r="A12" s="33"/>
      <c r="B12" s="34"/>
      <c r="C12" s="5"/>
      <c r="D12" s="5"/>
      <c r="E12" s="5"/>
      <c r="F12" s="38"/>
      <c r="G12" s="39"/>
      <c r="H12" s="37"/>
      <c r="I12" s="39"/>
      <c r="J12" s="39"/>
    </row>
    <row r="13" spans="1:10" ht="15.75">
      <c r="A13" s="33"/>
      <c r="B13" s="34" t="s">
        <v>27</v>
      </c>
      <c r="C13" s="5" t="s">
        <v>28</v>
      </c>
      <c r="D13" s="5"/>
      <c r="E13" s="5"/>
      <c r="F13" s="35">
        <v>0</v>
      </c>
      <c r="G13" s="36">
        <v>0</v>
      </c>
      <c r="H13" s="37"/>
      <c r="I13" s="36">
        <f>F13</f>
        <v>0</v>
      </c>
      <c r="J13" s="36">
        <v>0</v>
      </c>
    </row>
    <row r="14" spans="1:10" ht="15.75">
      <c r="A14" s="33"/>
      <c r="B14" s="34"/>
      <c r="C14" s="5"/>
      <c r="D14" s="5"/>
      <c r="E14" s="5"/>
      <c r="F14" s="38"/>
      <c r="G14" s="39"/>
      <c r="H14" s="37"/>
      <c r="I14" s="39"/>
      <c r="J14" s="39"/>
    </row>
    <row r="15" spans="1:10" ht="15.75">
      <c r="A15" s="33"/>
      <c r="B15" s="34" t="s">
        <v>29</v>
      </c>
      <c r="C15" s="5" t="s">
        <v>70</v>
      </c>
      <c r="D15" s="5"/>
      <c r="E15" s="5"/>
      <c r="F15" s="35">
        <v>270</v>
      </c>
      <c r="G15" s="36">
        <v>933</v>
      </c>
      <c r="H15" s="37"/>
      <c r="I15" s="36">
        <f>F15</f>
        <v>270</v>
      </c>
      <c r="J15" s="36">
        <v>933</v>
      </c>
    </row>
    <row r="16" spans="1:10" ht="15.75">
      <c r="A16" s="33"/>
      <c r="B16" s="33"/>
      <c r="C16" s="5"/>
      <c r="D16" s="5"/>
      <c r="E16" s="5"/>
      <c r="F16" s="38"/>
      <c r="G16" s="39"/>
      <c r="H16" s="37"/>
      <c r="I16" s="39"/>
      <c r="J16" s="39"/>
    </row>
    <row r="17" spans="1:10" ht="15.75">
      <c r="A17" s="33">
        <v>2</v>
      </c>
      <c r="B17" s="34" t="s">
        <v>25</v>
      </c>
      <c r="C17" s="5" t="s">
        <v>30</v>
      </c>
      <c r="D17" s="5"/>
      <c r="E17" s="5"/>
      <c r="F17" s="38"/>
      <c r="G17" s="39"/>
      <c r="H17" s="37"/>
      <c r="I17" s="39"/>
      <c r="J17" s="39"/>
    </row>
    <row r="18" spans="1:10" ht="15.75">
      <c r="A18" s="33"/>
      <c r="B18" s="33"/>
      <c r="C18" s="5" t="s">
        <v>31</v>
      </c>
      <c r="D18" s="5"/>
      <c r="E18" s="5"/>
      <c r="F18" s="38"/>
      <c r="G18" s="39"/>
      <c r="H18" s="37"/>
      <c r="I18" s="39"/>
      <c r="J18" s="39"/>
    </row>
    <row r="19" spans="1:10" ht="15.75">
      <c r="A19" s="33"/>
      <c r="B19" s="33"/>
      <c r="C19" s="5" t="s">
        <v>32</v>
      </c>
      <c r="D19" s="5"/>
      <c r="E19" s="5"/>
      <c r="F19" s="38"/>
      <c r="G19" s="39"/>
      <c r="H19" s="37"/>
      <c r="I19" s="37"/>
      <c r="J19" s="39"/>
    </row>
    <row r="20" spans="1:10" ht="15.75">
      <c r="A20" s="33"/>
      <c r="B20" s="33"/>
      <c r="C20" s="5" t="s">
        <v>33</v>
      </c>
      <c r="D20" s="5"/>
      <c r="E20" s="5"/>
      <c r="F20" s="38">
        <f>2679-1000</f>
        <v>1679</v>
      </c>
      <c r="G20" s="39">
        <v>6911</v>
      </c>
      <c r="H20" s="37"/>
      <c r="I20" s="37">
        <f>F20</f>
        <v>1679</v>
      </c>
      <c r="J20" s="39">
        <v>6911</v>
      </c>
    </row>
    <row r="21" spans="1:10" ht="15.75">
      <c r="A21" s="33"/>
      <c r="B21" s="33"/>
      <c r="C21" s="5"/>
      <c r="D21" s="5"/>
      <c r="E21" s="5"/>
      <c r="F21" s="38"/>
      <c r="G21" s="38"/>
      <c r="H21" s="40"/>
      <c r="I21" s="40"/>
      <c r="J21" s="38"/>
    </row>
    <row r="22" spans="1:10" ht="15.75">
      <c r="A22" s="33"/>
      <c r="B22" s="34" t="s">
        <v>27</v>
      </c>
      <c r="C22" s="5" t="s">
        <v>34</v>
      </c>
      <c r="D22" s="5"/>
      <c r="E22" s="5"/>
      <c r="F22" s="38">
        <f>-6077+1065</f>
        <v>-5012</v>
      </c>
      <c r="G22" s="39">
        <v>-3304</v>
      </c>
      <c r="H22" s="37"/>
      <c r="I22" s="37">
        <f>F22</f>
        <v>-5012</v>
      </c>
      <c r="J22" s="39">
        <v>-3304</v>
      </c>
    </row>
    <row r="23" spans="1:10" ht="15.75">
      <c r="A23" s="33"/>
      <c r="B23" s="34"/>
      <c r="C23" s="5"/>
      <c r="D23" s="5"/>
      <c r="E23" s="5"/>
      <c r="F23" s="38"/>
      <c r="G23" s="38"/>
      <c r="H23" s="40"/>
      <c r="I23" s="40"/>
      <c r="J23" s="38"/>
    </row>
    <row r="24" spans="1:10" ht="15.75">
      <c r="A24" s="33"/>
      <c r="B24" s="34" t="s">
        <v>29</v>
      </c>
      <c r="C24" s="5" t="s">
        <v>35</v>
      </c>
      <c r="D24" s="5"/>
      <c r="E24" s="5"/>
      <c r="F24" s="38">
        <v>-1065</v>
      </c>
      <c r="G24" s="39">
        <v>-663</v>
      </c>
      <c r="H24" s="37"/>
      <c r="I24" s="37">
        <f>F24</f>
        <v>-1065</v>
      </c>
      <c r="J24" s="39">
        <v>-663</v>
      </c>
    </row>
    <row r="25" spans="1:10" ht="15.75">
      <c r="A25" s="33"/>
      <c r="B25" s="34"/>
      <c r="C25" s="5"/>
      <c r="D25" s="5"/>
      <c r="E25" s="5"/>
      <c r="F25" s="38"/>
      <c r="G25" s="38"/>
      <c r="H25" s="40"/>
      <c r="I25" s="40"/>
      <c r="J25" s="38"/>
    </row>
    <row r="26" spans="1:10" ht="15.75">
      <c r="A26" s="33"/>
      <c r="B26" s="34" t="s">
        <v>36</v>
      </c>
      <c r="C26" s="5" t="s">
        <v>37</v>
      </c>
      <c r="D26" s="5"/>
      <c r="E26" s="5"/>
      <c r="F26" s="38">
        <v>0</v>
      </c>
      <c r="G26" s="39">
        <v>0</v>
      </c>
      <c r="H26" s="37"/>
      <c r="I26" s="37">
        <f>F26</f>
        <v>0</v>
      </c>
      <c r="J26" s="39">
        <v>0</v>
      </c>
    </row>
    <row r="27" spans="1:10" ht="15.75">
      <c r="A27" s="33"/>
      <c r="B27" s="33"/>
      <c r="C27" s="5"/>
      <c r="D27" s="5"/>
      <c r="E27" s="5"/>
      <c r="F27" s="35"/>
      <c r="G27" s="36"/>
      <c r="H27" s="37"/>
      <c r="I27" s="36"/>
      <c r="J27" s="36"/>
    </row>
    <row r="28" spans="1:10" ht="15.75">
      <c r="A28" s="33"/>
      <c r="B28" s="34" t="s">
        <v>38</v>
      </c>
      <c r="C28" s="5" t="s">
        <v>39</v>
      </c>
      <c r="D28" s="5"/>
      <c r="E28" s="5"/>
      <c r="F28" s="38"/>
      <c r="G28" s="39"/>
      <c r="H28" s="37"/>
      <c r="I28" s="39"/>
      <c r="J28" s="39"/>
    </row>
    <row r="29" spans="1:10" ht="15.75">
      <c r="A29" s="33"/>
      <c r="B29" s="33"/>
      <c r="C29" s="5" t="s">
        <v>31</v>
      </c>
      <c r="D29" s="5"/>
      <c r="E29" s="5"/>
      <c r="F29" s="38"/>
      <c r="G29" s="39"/>
      <c r="H29" s="37"/>
      <c r="I29" s="39"/>
      <c r="J29" s="39"/>
    </row>
    <row r="30" spans="1:10" ht="15.75">
      <c r="A30" s="33"/>
      <c r="B30" s="33"/>
      <c r="C30" s="5" t="s">
        <v>40</v>
      </c>
      <c r="D30" s="5"/>
      <c r="E30" s="5"/>
      <c r="F30" s="38"/>
      <c r="G30" s="39"/>
      <c r="H30" s="37"/>
      <c r="I30" s="39"/>
      <c r="J30" s="39"/>
    </row>
    <row r="31" spans="1:10" ht="15.75">
      <c r="A31" s="33"/>
      <c r="B31" s="33"/>
      <c r="C31" s="5" t="s">
        <v>41</v>
      </c>
      <c r="D31" s="5"/>
      <c r="E31" s="5"/>
      <c r="F31" s="39">
        <f>SUM(F17:F26)</f>
        <v>-4398</v>
      </c>
      <c r="G31" s="39">
        <f>SUM(G17:G26)</f>
        <v>2944</v>
      </c>
      <c r="H31" s="37"/>
      <c r="I31" s="37">
        <f>F31</f>
        <v>-4398</v>
      </c>
      <c r="J31" s="39">
        <f>SUM(J17:J26)</f>
        <v>2944</v>
      </c>
    </row>
    <row r="32" spans="1:10" ht="15.75">
      <c r="A32" s="33"/>
      <c r="B32" s="33"/>
      <c r="C32" s="5"/>
      <c r="D32" s="5"/>
      <c r="E32" s="5"/>
      <c r="F32" s="38"/>
      <c r="G32" s="39"/>
      <c r="H32" s="37"/>
      <c r="I32" s="37"/>
      <c r="J32" s="39"/>
    </row>
    <row r="33" spans="1:10" ht="15.75">
      <c r="A33" s="33"/>
      <c r="B33" s="34" t="s">
        <v>42</v>
      </c>
      <c r="C33" s="5" t="s">
        <v>43</v>
      </c>
      <c r="D33" s="5"/>
      <c r="E33" s="5"/>
      <c r="F33" s="38"/>
      <c r="G33" s="39"/>
      <c r="H33" s="37"/>
      <c r="I33" s="37"/>
      <c r="J33" s="39"/>
    </row>
    <row r="34" spans="1:10" ht="15.75">
      <c r="A34" s="33"/>
      <c r="B34" s="33"/>
      <c r="C34" s="5" t="s">
        <v>44</v>
      </c>
      <c r="D34" s="5"/>
      <c r="E34" s="5"/>
      <c r="F34" s="35">
        <v>0</v>
      </c>
      <c r="G34" s="36">
        <v>0</v>
      </c>
      <c r="H34" s="37"/>
      <c r="I34" s="36">
        <f>F34</f>
        <v>0</v>
      </c>
      <c r="J34" s="36">
        <v>0</v>
      </c>
    </row>
    <row r="35" spans="1:10" ht="15.75">
      <c r="A35" s="33"/>
      <c r="B35" s="33"/>
      <c r="C35" s="5"/>
      <c r="D35" s="5"/>
      <c r="E35" s="5"/>
      <c r="F35" s="38"/>
      <c r="G35" s="39"/>
      <c r="H35" s="37"/>
      <c r="I35" s="39"/>
      <c r="J35" s="39"/>
    </row>
    <row r="36" spans="1:10" ht="15.75">
      <c r="A36" s="33"/>
      <c r="B36" s="34" t="s">
        <v>45</v>
      </c>
      <c r="C36" s="5" t="s">
        <v>46</v>
      </c>
      <c r="D36" s="5"/>
      <c r="E36" s="5"/>
      <c r="F36" s="38"/>
      <c r="G36" s="39"/>
      <c r="H36" s="37"/>
      <c r="I36" s="39"/>
      <c r="J36" s="39"/>
    </row>
    <row r="37" spans="1:10" ht="15.75">
      <c r="A37" s="33"/>
      <c r="B37" s="33"/>
      <c r="C37" s="5" t="s">
        <v>47</v>
      </c>
      <c r="D37" s="5"/>
      <c r="E37" s="5"/>
      <c r="F37" s="39">
        <f>SUM(F31:F34)</f>
        <v>-4398</v>
      </c>
      <c r="G37" s="39">
        <f>SUM(G31:G34)</f>
        <v>2944</v>
      </c>
      <c r="H37" s="37"/>
      <c r="I37" s="37">
        <f>F37</f>
        <v>-4398</v>
      </c>
      <c r="J37" s="39">
        <f>SUM(J31:J34)</f>
        <v>2944</v>
      </c>
    </row>
    <row r="38" spans="1:10" ht="15.75">
      <c r="A38" s="33"/>
      <c r="B38" s="33"/>
      <c r="C38" s="5"/>
      <c r="D38" s="5"/>
      <c r="E38" s="5"/>
      <c r="F38" s="38"/>
      <c r="G38" s="39"/>
      <c r="H38" s="37"/>
      <c r="I38" s="39"/>
      <c r="J38" s="39"/>
    </row>
    <row r="39" spans="1:10" ht="15.75">
      <c r="A39" s="33"/>
      <c r="B39" s="34" t="s">
        <v>48</v>
      </c>
      <c r="C39" s="5" t="s">
        <v>49</v>
      </c>
      <c r="D39" s="5"/>
      <c r="E39" s="5"/>
      <c r="F39" s="35">
        <v>165</v>
      </c>
      <c r="G39" s="36">
        <v>-1854</v>
      </c>
      <c r="H39" s="37"/>
      <c r="I39" s="36">
        <f>F39</f>
        <v>165</v>
      </c>
      <c r="J39" s="36">
        <v>-1854</v>
      </c>
    </row>
    <row r="40" spans="1:10" ht="15.75">
      <c r="A40" s="33"/>
      <c r="B40" s="33"/>
      <c r="C40" s="5"/>
      <c r="D40" s="5"/>
      <c r="E40" s="5"/>
      <c r="F40" s="38"/>
      <c r="G40" s="39"/>
      <c r="H40" s="37"/>
      <c r="I40" s="39"/>
      <c r="J40" s="39"/>
    </row>
    <row r="41" spans="1:10" ht="15.75">
      <c r="A41" s="33"/>
      <c r="B41" s="34" t="s">
        <v>50</v>
      </c>
      <c r="C41" s="5" t="s">
        <v>69</v>
      </c>
      <c r="D41" s="5"/>
      <c r="E41" s="5"/>
      <c r="F41" s="38"/>
      <c r="G41" s="39"/>
      <c r="H41" s="37"/>
      <c r="I41" s="39"/>
      <c r="J41" s="39"/>
    </row>
    <row r="42" spans="1:10" ht="15.75">
      <c r="A42" s="33"/>
      <c r="B42" s="33"/>
      <c r="C42" s="5" t="s">
        <v>51</v>
      </c>
      <c r="D42" s="5"/>
      <c r="E42" s="5"/>
      <c r="F42" s="39">
        <f>SUM(F37:F39)</f>
        <v>-4233</v>
      </c>
      <c r="G42" s="39">
        <f>SUM(G37:G39)</f>
        <v>1090</v>
      </c>
      <c r="H42" s="37"/>
      <c r="I42" s="37">
        <f>F42</f>
        <v>-4233</v>
      </c>
      <c r="J42" s="39">
        <f>SUM(J37:J39)</f>
        <v>1090</v>
      </c>
    </row>
    <row r="43" spans="1:10" ht="15.75">
      <c r="A43" s="33"/>
      <c r="B43" s="33"/>
      <c r="C43" s="5"/>
      <c r="D43" s="5"/>
      <c r="E43" s="5"/>
      <c r="F43" s="38"/>
      <c r="G43" s="39"/>
      <c r="H43" s="37"/>
      <c r="I43" s="39"/>
      <c r="J43" s="39"/>
    </row>
    <row r="44" spans="1:10" ht="15.75">
      <c r="A44" s="33"/>
      <c r="B44" s="33"/>
      <c r="C44" s="5" t="s">
        <v>52</v>
      </c>
      <c r="D44" s="5"/>
      <c r="E44" s="5"/>
      <c r="F44" s="35">
        <v>-1</v>
      </c>
      <c r="G44" s="36">
        <v>-1</v>
      </c>
      <c r="H44" s="37"/>
      <c r="I44" s="36">
        <f>F44</f>
        <v>-1</v>
      </c>
      <c r="J44" s="36">
        <v>-1</v>
      </c>
    </row>
    <row r="45" spans="1:10" ht="15.75">
      <c r="A45" s="33"/>
      <c r="B45" s="33"/>
      <c r="C45" s="5"/>
      <c r="D45" s="5"/>
      <c r="E45" s="5"/>
      <c r="F45" s="38"/>
      <c r="G45" s="39"/>
      <c r="H45" s="37"/>
      <c r="I45" s="39"/>
      <c r="J45" s="39"/>
    </row>
    <row r="46" spans="1:10" ht="15.75">
      <c r="A46" s="33"/>
      <c r="B46" s="33" t="s">
        <v>53</v>
      </c>
      <c r="C46" s="5" t="s">
        <v>54</v>
      </c>
      <c r="D46" s="5"/>
      <c r="E46" s="5"/>
      <c r="F46" s="38"/>
      <c r="G46" s="39"/>
      <c r="H46" s="37"/>
      <c r="I46" s="39"/>
      <c r="J46" s="39"/>
    </row>
    <row r="47" spans="1:10" ht="15.75">
      <c r="A47" s="33"/>
      <c r="B47" s="33"/>
      <c r="C47" s="5" t="s">
        <v>55</v>
      </c>
      <c r="D47" s="5"/>
      <c r="E47" s="5"/>
      <c r="F47" s="39">
        <f>SUM(F42:F44)</f>
        <v>-4234</v>
      </c>
      <c r="G47" s="39">
        <f>SUM(G42:G44)</f>
        <v>1089</v>
      </c>
      <c r="H47" s="37"/>
      <c r="I47" s="37">
        <f>F47</f>
        <v>-4234</v>
      </c>
      <c r="J47" s="39">
        <f>SUM(J42:J44)</f>
        <v>1089</v>
      </c>
    </row>
    <row r="48" spans="1:10" ht="15.75">
      <c r="A48" s="33"/>
      <c r="B48" s="33"/>
      <c r="C48" s="5"/>
      <c r="D48" s="5"/>
      <c r="E48" s="5"/>
      <c r="F48" s="38"/>
      <c r="G48" s="39"/>
      <c r="H48" s="37"/>
      <c r="I48" s="39"/>
      <c r="J48" s="39"/>
    </row>
    <row r="49" spans="1:10" ht="15.75">
      <c r="A49" s="33"/>
      <c r="B49" s="33" t="s">
        <v>56</v>
      </c>
      <c r="C49" s="5" t="s">
        <v>57</v>
      </c>
      <c r="D49" s="5"/>
      <c r="E49" s="5"/>
      <c r="F49" s="35">
        <v>0</v>
      </c>
      <c r="G49" s="36">
        <v>0</v>
      </c>
      <c r="H49" s="37"/>
      <c r="I49" s="36">
        <f>F49</f>
        <v>0</v>
      </c>
      <c r="J49" s="36">
        <v>0</v>
      </c>
    </row>
    <row r="50" spans="1:10" ht="15.75">
      <c r="A50" s="33"/>
      <c r="B50" s="33"/>
      <c r="C50" s="5"/>
      <c r="D50" s="5"/>
      <c r="E50" s="5"/>
      <c r="F50" s="38"/>
      <c r="G50" s="39"/>
      <c r="H50" s="37"/>
      <c r="I50" s="39"/>
      <c r="J50" s="39"/>
    </row>
    <row r="51" spans="1:10" ht="15.75">
      <c r="A51" s="33"/>
      <c r="B51" s="33"/>
      <c r="C51" s="5" t="s">
        <v>58</v>
      </c>
      <c r="D51" s="5"/>
      <c r="E51" s="5"/>
      <c r="F51" s="38"/>
      <c r="G51" s="39"/>
      <c r="H51" s="37"/>
      <c r="I51" s="39"/>
      <c r="J51" s="39"/>
    </row>
    <row r="52" spans="1:10" ht="15.75">
      <c r="A52" s="33"/>
      <c r="B52" s="33"/>
      <c r="C52" s="5" t="s">
        <v>59</v>
      </c>
      <c r="D52" s="5"/>
      <c r="E52" s="5"/>
      <c r="F52" s="38"/>
      <c r="G52" s="39"/>
      <c r="H52" s="37"/>
      <c r="I52" s="39"/>
      <c r="J52" s="39"/>
    </row>
    <row r="53" spans="1:10" ht="16.5" thickBot="1">
      <c r="A53" s="33"/>
      <c r="B53" s="33"/>
      <c r="C53" s="5" t="s">
        <v>60</v>
      </c>
      <c r="D53" s="5"/>
      <c r="E53" s="5"/>
      <c r="F53" s="41">
        <f>SUM(F47:F49)</f>
        <v>-4234</v>
      </c>
      <c r="G53" s="41">
        <f>SUM(G47:G49)</f>
        <v>1089</v>
      </c>
      <c r="H53" s="37"/>
      <c r="I53" s="41">
        <f>F53</f>
        <v>-4234</v>
      </c>
      <c r="J53" s="41">
        <f>SUM(J47:J49)</f>
        <v>1089</v>
      </c>
    </row>
    <row r="54" spans="1:10" ht="15.75">
      <c r="A54" s="33"/>
      <c r="B54" s="33"/>
      <c r="C54" s="5"/>
      <c r="D54" s="5"/>
      <c r="E54" s="5"/>
      <c r="F54" s="38"/>
      <c r="G54" s="38"/>
      <c r="H54" s="40"/>
      <c r="I54" s="38"/>
      <c r="J54" s="38"/>
    </row>
    <row r="55" spans="1:10" ht="15.75">
      <c r="A55" s="33">
        <v>3</v>
      </c>
      <c r="B55" s="33"/>
      <c r="C55" s="5" t="s">
        <v>61</v>
      </c>
      <c r="D55" s="5"/>
      <c r="E55" s="5"/>
      <c r="F55" s="38"/>
      <c r="G55" s="38"/>
      <c r="H55" s="40"/>
      <c r="I55" s="38"/>
      <c r="J55" s="38"/>
    </row>
    <row r="56" spans="1:10" ht="15.75">
      <c r="A56" s="33"/>
      <c r="B56" s="33"/>
      <c r="C56" s="5"/>
      <c r="D56" s="5"/>
      <c r="E56" s="5"/>
      <c r="F56" s="38"/>
      <c r="G56" s="38"/>
      <c r="H56" s="40"/>
      <c r="I56" s="38"/>
      <c r="J56" s="38"/>
    </row>
    <row r="57" spans="1:10" ht="16.5" thickBot="1">
      <c r="A57" s="33"/>
      <c r="B57" s="33" t="s">
        <v>25</v>
      </c>
      <c r="C57" s="5" t="s">
        <v>79</v>
      </c>
      <c r="D57" s="5"/>
      <c r="E57" s="5"/>
      <c r="F57" s="42">
        <f>F53*1000/110705777*100</f>
        <v>-3.824551992440286</v>
      </c>
      <c r="G57" s="43">
        <f>G53*1000/110705777*100</f>
        <v>0.9836885025430968</v>
      </c>
      <c r="H57" s="44"/>
      <c r="I57" s="45">
        <f>F57</f>
        <v>-3.824551992440286</v>
      </c>
      <c r="J57" s="43">
        <v>0.98</v>
      </c>
    </row>
    <row r="58" spans="1:10" ht="15.75">
      <c r="A58" s="33"/>
      <c r="B58" s="33"/>
      <c r="C58" s="5" t="s">
        <v>81</v>
      </c>
      <c r="D58" s="5"/>
      <c r="E58" s="5"/>
      <c r="F58" s="46"/>
      <c r="G58" s="44"/>
      <c r="H58" s="44"/>
      <c r="I58" s="44"/>
      <c r="J58" s="44"/>
    </row>
    <row r="59" spans="1:10" ht="15.75">
      <c r="A59" s="33"/>
      <c r="B59" s="33"/>
      <c r="C59" s="5"/>
      <c r="D59" s="5"/>
      <c r="E59" s="5"/>
      <c r="F59" s="46"/>
      <c r="G59" s="46"/>
      <c r="H59" s="47"/>
      <c r="I59" s="46"/>
      <c r="J59" s="46"/>
    </row>
    <row r="60" spans="1:10" ht="16.5" thickBot="1">
      <c r="A60" s="33"/>
      <c r="B60" s="33" t="s">
        <v>27</v>
      </c>
      <c r="C60" s="5" t="s">
        <v>80</v>
      </c>
      <c r="D60" s="5"/>
      <c r="E60" s="5"/>
      <c r="F60" s="48">
        <f>F53*1000/167443364*100</f>
        <v>-2.5286161833203495</v>
      </c>
      <c r="G60" s="48">
        <f>G53*1000/167443364*100</f>
        <v>0.650369160046259</v>
      </c>
      <c r="H60" s="47"/>
      <c r="I60" s="43">
        <f>F60</f>
        <v>-2.5286161833203495</v>
      </c>
      <c r="J60" s="48">
        <v>0.65</v>
      </c>
    </row>
    <row r="61" spans="1:10" ht="15.75">
      <c r="A61" s="5"/>
      <c r="B61" s="5"/>
      <c r="C61" s="28" t="s">
        <v>82</v>
      </c>
      <c r="D61" s="5"/>
      <c r="E61" s="5"/>
      <c r="F61" s="38"/>
      <c r="G61" s="38"/>
      <c r="H61" s="40"/>
      <c r="I61" s="38"/>
      <c r="J61" s="38"/>
    </row>
  </sheetData>
  <mergeCells count="2">
    <mergeCell ref="F4:G4"/>
    <mergeCell ref="I4:J4"/>
  </mergeCells>
  <printOptions/>
  <pageMargins left="0.86" right="0.75" top="1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Tamco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Tamco Holdings Berhad</dc:creator>
  <cp:keywords/>
  <dc:description/>
  <cp:lastModifiedBy>Guest</cp:lastModifiedBy>
  <cp:lastPrinted>2001-05-23T23:34:29Z</cp:lastPrinted>
  <dcterms:created xsi:type="dcterms:W3CDTF">1999-11-03T08:39:49Z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